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2270" windowHeight="11310" activeTab="1"/>
  </bookViews>
  <sheets>
    <sheet name="Graf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M3" i="1"/>
  <c r="M4"/>
  <c r="L3"/>
  <c r="M5"/>
  <c r="M6"/>
  <c r="M7"/>
  <c r="M8"/>
  <c r="M9"/>
  <c r="M10"/>
  <c r="M11"/>
  <c r="M12"/>
  <c r="M13"/>
  <c r="M14"/>
  <c r="D10"/>
  <c r="D11"/>
  <c r="D12"/>
  <c r="D13"/>
  <c r="F13"/>
  <c r="F12"/>
  <c r="F11"/>
  <c r="F5"/>
  <c r="F6"/>
  <c r="F7"/>
  <c r="F8"/>
  <c r="F9"/>
  <c r="F10"/>
  <c r="F4"/>
  <c r="D9"/>
  <c r="D8"/>
  <c r="D5" l="1"/>
  <c r="D6"/>
  <c r="D7"/>
  <c r="D4"/>
  <c r="I3"/>
  <c r="J3" s="1"/>
  <c r="I4"/>
  <c r="J4" s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2"/>
  <c r="J2" s="1"/>
</calcChain>
</file>

<file path=xl/comments1.xml><?xml version="1.0" encoding="utf-8"?>
<comments xmlns="http://schemas.openxmlformats.org/spreadsheetml/2006/main">
  <authors>
    <author>Manik</author>
  </authors>
  <commentList>
    <comment ref="H2" authorId="0">
      <text>
        <r>
          <rPr>
            <b/>
            <sz val="9"/>
            <color indexed="81"/>
            <rFont val="Tahoma"/>
            <charset val="1"/>
          </rPr>
          <t>Manik:</t>
        </r>
        <r>
          <rPr>
            <sz val="9"/>
            <color indexed="81"/>
            <rFont val="Tahoma"/>
            <charset val="1"/>
          </rPr>
          <t xml:space="preserve">
předpoklad ČNB</t>
        </r>
      </text>
    </comment>
    <comment ref="L3" authorId="0">
      <text>
        <r>
          <rPr>
            <b/>
            <sz val="9"/>
            <color indexed="81"/>
            <rFont val="Tahoma"/>
            <family val="2"/>
            <charset val="238"/>
          </rPr>
          <t>Manik:</t>
        </r>
        <r>
          <rPr>
            <sz val="9"/>
            <color indexed="81"/>
            <rFont val="Tahoma"/>
            <family val="2"/>
            <charset val="238"/>
          </rPr>
          <t xml:space="preserve">
dopočítaný medián</t>
        </r>
      </text>
    </comment>
  </commentList>
</comments>
</file>

<file path=xl/sharedStrings.xml><?xml version="1.0" encoding="utf-8"?>
<sst xmlns="http://schemas.openxmlformats.org/spreadsheetml/2006/main" count="12" uniqueCount="12">
  <si>
    <t>km</t>
  </si>
  <si>
    <t>inflace</t>
  </si>
  <si>
    <t>konec roku</t>
  </si>
  <si>
    <t>celkový výtěžek[mld]</t>
  </si>
  <si>
    <t>cena roční známky</t>
  </si>
  <si>
    <t>cena/km</t>
  </si>
  <si>
    <t>počet prodaných známek / přepočteno na průměr ročních známek</t>
  </si>
  <si>
    <t>mýtné</t>
  </si>
  <si>
    <t>počet registrovaných vozidel do 3,5t</t>
  </si>
  <si>
    <t>cena/km se započtenou inflací</t>
  </si>
  <si>
    <t>medián mzdy</t>
  </si>
  <si>
    <t>poměr mediánu a ceny známky</t>
  </si>
</sst>
</file>

<file path=xl/styles.xml><?xml version="1.0" encoding="utf-8"?>
<styleSheet xmlns="http://schemas.openxmlformats.org/spreadsheetml/2006/main">
  <numFmts count="3">
    <numFmt numFmtId="164" formatCode="0.0"/>
    <numFmt numFmtId="169" formatCode="#,##0_ ;\-#,##0\ "/>
    <numFmt numFmtId="170" formatCode="#,##0.0_ ;\-#,##0.0\ 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164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1" applyAlignment="1" applyProtection="1"/>
    <xf numFmtId="3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Cena kč/km se započtenou inflací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List1!$A$2:$A$14</c:f>
              <c:numCache>
                <c:formatCode>General</c:formatCode>
                <c:ptCount val="13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  <c:pt idx="11">
                  <c:v>2001</c:v>
                </c:pt>
                <c:pt idx="12">
                  <c:v>2000</c:v>
                </c:pt>
              </c:numCache>
            </c:numRef>
          </c:xVal>
          <c:yVal>
            <c:numRef>
              <c:f>List1!$J$2:$J$14</c:f>
              <c:numCache>
                <c:formatCode>0.00</c:formatCode>
                <c:ptCount val="13"/>
                <c:pt idx="0">
                  <c:v>0.83452933727311129</c:v>
                </c:pt>
                <c:pt idx="1">
                  <c:v>0.71154011893475821</c:v>
                </c:pt>
                <c:pt idx="2">
                  <c:v>0.73902439024390243</c:v>
                </c:pt>
                <c:pt idx="3">
                  <c:v>0.64986498649864988</c:v>
                </c:pt>
                <c:pt idx="4">
                  <c:v>0.69364161849710981</c:v>
                </c:pt>
                <c:pt idx="5">
                  <c:v>0.70897740784780028</c:v>
                </c:pt>
                <c:pt idx="6">
                  <c:v>0.77861873226111655</c:v>
                </c:pt>
                <c:pt idx="7">
                  <c:v>0.87502866315065364</c:v>
                </c:pt>
                <c:pt idx="8">
                  <c:v>0.9127383319686514</c:v>
                </c:pt>
                <c:pt idx="9">
                  <c:v>0.85707445535073035</c:v>
                </c:pt>
                <c:pt idx="10">
                  <c:v>0.88955075701166553</c:v>
                </c:pt>
                <c:pt idx="11">
                  <c:v>0.91206186852937532</c:v>
                </c:pt>
                <c:pt idx="12">
                  <c:v>0.96765261170547545</c:v>
                </c:pt>
              </c:numCache>
            </c:numRef>
          </c:yVal>
        </c:ser>
        <c:axId val="117564928"/>
        <c:axId val="117566464"/>
      </c:scatterChart>
      <c:valAx>
        <c:axId val="117564928"/>
        <c:scaling>
          <c:orientation val="minMax"/>
          <c:max val="2013"/>
          <c:min val="1999"/>
        </c:scaling>
        <c:axPos val="b"/>
        <c:numFmt formatCode="General" sourceLinked="1"/>
        <c:tickLblPos val="nextTo"/>
        <c:crossAx val="117566464"/>
        <c:crosses val="autoZero"/>
        <c:crossBetween val="midCat"/>
      </c:valAx>
      <c:valAx>
        <c:axId val="117566464"/>
        <c:scaling>
          <c:orientation val="minMax"/>
          <c:max val="2"/>
          <c:min val="0"/>
        </c:scaling>
        <c:axPos val="l"/>
        <c:majorGridlines/>
        <c:numFmt formatCode="0.00" sourceLinked="1"/>
        <c:tickLblPos val="nextTo"/>
        <c:crossAx val="117564928"/>
        <c:crosses val="autoZero"/>
        <c:crossBetween val="midCat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Poměr mediánu mzdy a ceny známky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9279965004374471E-2"/>
          <c:y val="0.16251166520851559"/>
          <c:w val="0.84200481189851273"/>
          <c:h val="0.71224919801691455"/>
        </c:manualLayout>
      </c:layout>
      <c:scatterChart>
        <c:scatterStyle val="lineMarker"/>
        <c:ser>
          <c:idx val="0"/>
          <c:order val="0"/>
          <c:marker>
            <c:symbol val="none"/>
          </c:marker>
          <c:xVal>
            <c:numRef>
              <c:f>List1!$A$3:$A$14</c:f>
              <c:numCache>
                <c:formatCode>General</c:formatCode>
                <c:ptCount val="12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2005</c:v>
                </c:pt>
                <c:pt idx="7">
                  <c:v>2004</c:v>
                </c:pt>
                <c:pt idx="8">
                  <c:v>2003</c:v>
                </c:pt>
                <c:pt idx="9">
                  <c:v>2002</c:v>
                </c:pt>
                <c:pt idx="10">
                  <c:v>2001</c:v>
                </c:pt>
                <c:pt idx="11">
                  <c:v>2000</c:v>
                </c:pt>
              </c:numCache>
            </c:numRef>
          </c:xVal>
          <c:yVal>
            <c:numRef>
              <c:f>List1!$M$3:$M$14</c:f>
              <c:numCache>
                <c:formatCode>#,##0.0_ ;\-#,##0.0\ </c:formatCode>
                <c:ptCount val="12"/>
                <c:pt idx="0">
                  <c:v>19.042083333333334</c:v>
                </c:pt>
                <c:pt idx="1">
                  <c:v>18.84</c:v>
                </c:pt>
                <c:pt idx="2">
                  <c:v>22.228583299999997</c:v>
                </c:pt>
                <c:pt idx="3">
                  <c:v>22.123000000000001</c:v>
                </c:pt>
                <c:pt idx="4">
                  <c:v>23.231111111111112</c:v>
                </c:pt>
                <c:pt idx="5">
                  <c:v>21.68</c:v>
                </c:pt>
                <c:pt idx="6">
                  <c:v>20.654444444444444</c:v>
                </c:pt>
                <c:pt idx="7">
                  <c:v>19.673333333333332</c:v>
                </c:pt>
                <c:pt idx="8">
                  <c:v>20.883749999999999</c:v>
                </c:pt>
                <c:pt idx="9">
                  <c:v>19.427499999999998</c:v>
                </c:pt>
                <c:pt idx="10">
                  <c:v>17.673749999999998</c:v>
                </c:pt>
                <c:pt idx="11">
                  <c:v>16.375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List1!$A$3:$A$14</c:f>
              <c:numCache>
                <c:formatCode>General</c:formatCode>
                <c:ptCount val="12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2005</c:v>
                </c:pt>
                <c:pt idx="7">
                  <c:v>2004</c:v>
                </c:pt>
                <c:pt idx="8">
                  <c:v>2003</c:v>
                </c:pt>
                <c:pt idx="9">
                  <c:v>2002</c:v>
                </c:pt>
                <c:pt idx="10">
                  <c:v>2001</c:v>
                </c:pt>
                <c:pt idx="11">
                  <c:v>2000</c:v>
                </c:pt>
              </c:numCache>
            </c:numRef>
          </c:xVal>
          <c:yVal>
            <c:numRef>
              <c:f>List1!$M$1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axId val="117535104"/>
        <c:axId val="124123392"/>
      </c:scatterChart>
      <c:valAx>
        <c:axId val="117535104"/>
        <c:scaling>
          <c:orientation val="minMax"/>
          <c:max val="2012"/>
          <c:min val="1999"/>
        </c:scaling>
        <c:axPos val="b"/>
        <c:numFmt formatCode="General" sourceLinked="1"/>
        <c:tickLblPos val="nextTo"/>
        <c:crossAx val="124123392"/>
        <c:crosses val="autoZero"/>
        <c:crossBetween val="midCat"/>
      </c:valAx>
      <c:valAx>
        <c:axId val="124123392"/>
        <c:scaling>
          <c:orientation val="minMax"/>
          <c:max val="40"/>
        </c:scaling>
        <c:axPos val="l"/>
        <c:majorGridlines/>
        <c:numFmt formatCode="#,##0.0_ ;\-#,##0.0\ " sourceLinked="1"/>
        <c:tickLblPos val="nextTo"/>
        <c:crossAx val="117535104"/>
        <c:crosses val="autoZero"/>
        <c:crossBetween val="midCat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Cena kč/km se započtenou inflací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List1!$A$2:$A$14</c:f>
              <c:numCache>
                <c:formatCode>General</c:formatCode>
                <c:ptCount val="13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  <c:pt idx="11">
                  <c:v>2001</c:v>
                </c:pt>
                <c:pt idx="12">
                  <c:v>2000</c:v>
                </c:pt>
              </c:numCache>
            </c:numRef>
          </c:xVal>
          <c:yVal>
            <c:numRef>
              <c:f>List1!$J$2:$J$14</c:f>
              <c:numCache>
                <c:formatCode>0.00</c:formatCode>
                <c:ptCount val="13"/>
                <c:pt idx="0">
                  <c:v>0.83452933727311129</c:v>
                </c:pt>
                <c:pt idx="1">
                  <c:v>0.71154011893475821</c:v>
                </c:pt>
                <c:pt idx="2">
                  <c:v>0.73902439024390243</c:v>
                </c:pt>
                <c:pt idx="3">
                  <c:v>0.64986498649864988</c:v>
                </c:pt>
                <c:pt idx="4">
                  <c:v>0.69364161849710981</c:v>
                </c:pt>
                <c:pt idx="5">
                  <c:v>0.70897740784780028</c:v>
                </c:pt>
                <c:pt idx="6">
                  <c:v>0.77861873226111655</c:v>
                </c:pt>
                <c:pt idx="7">
                  <c:v>0.87502866315065364</c:v>
                </c:pt>
                <c:pt idx="8">
                  <c:v>0.9127383319686514</c:v>
                </c:pt>
                <c:pt idx="9">
                  <c:v>0.85707445535073035</c:v>
                </c:pt>
                <c:pt idx="10">
                  <c:v>0.88955075701166553</c:v>
                </c:pt>
                <c:pt idx="11">
                  <c:v>0.91206186852937532</c:v>
                </c:pt>
                <c:pt idx="12">
                  <c:v>0.96765261170547545</c:v>
                </c:pt>
              </c:numCache>
            </c:numRef>
          </c:yVal>
        </c:ser>
        <c:axId val="117451392"/>
        <c:axId val="117477760"/>
      </c:scatterChart>
      <c:valAx>
        <c:axId val="117451392"/>
        <c:scaling>
          <c:orientation val="minMax"/>
          <c:max val="2013"/>
          <c:min val="1999"/>
        </c:scaling>
        <c:axPos val="b"/>
        <c:numFmt formatCode="General" sourceLinked="1"/>
        <c:tickLblPos val="nextTo"/>
        <c:crossAx val="117477760"/>
        <c:crosses val="autoZero"/>
        <c:crossBetween val="midCat"/>
      </c:valAx>
      <c:valAx>
        <c:axId val="117477760"/>
        <c:scaling>
          <c:orientation val="minMax"/>
          <c:max val="2"/>
          <c:min val="0"/>
        </c:scaling>
        <c:axPos val="l"/>
        <c:majorGridlines/>
        <c:numFmt formatCode="0.00" sourceLinked="1"/>
        <c:tickLblPos val="nextTo"/>
        <c:crossAx val="117451392"/>
        <c:crosses val="autoZero"/>
        <c:crossBetween val="midCat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091" cy="600363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16</xdr:row>
      <xdr:rowOff>76200</xdr:rowOff>
    </xdr:from>
    <xdr:to>
      <xdr:col>12</xdr:col>
      <xdr:colOff>314325</xdr:colOff>
      <xdr:row>30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2466976" y="3267075"/>
    <xdr:ext cx="4591049" cy="258127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pane xSplit="1" topLeftCell="B1" activePane="topRight" state="frozen"/>
      <selection pane="topRight" activeCell="C25" sqref="C25"/>
    </sheetView>
  </sheetViews>
  <sheetFormatPr defaultRowHeight="15"/>
  <cols>
    <col min="1" max="1" width="11.5703125" customWidth="1"/>
    <col min="3" max="3" width="17.5703125" customWidth="1"/>
    <col min="4" max="4" width="12.5703125" customWidth="1"/>
    <col min="5" max="6" width="13.5703125" customWidth="1"/>
    <col min="7" max="7" width="20.140625" customWidth="1"/>
    <col min="8" max="8" width="8.5703125" style="4" customWidth="1"/>
    <col min="9" max="9" width="9.5703125" customWidth="1"/>
    <col min="10" max="10" width="28.140625" customWidth="1"/>
    <col min="11" max="11" width="14.28515625" customWidth="1"/>
    <col min="12" max="13" width="13.85546875" customWidth="1"/>
    <col min="14" max="14" width="87.28515625" customWidth="1"/>
  </cols>
  <sheetData>
    <row r="1" spans="1:16">
      <c r="A1" t="s">
        <v>2</v>
      </c>
      <c r="B1" t="s">
        <v>0</v>
      </c>
      <c r="C1" t="s">
        <v>4</v>
      </c>
      <c r="D1" t="s">
        <v>6</v>
      </c>
      <c r="E1" t="s">
        <v>3</v>
      </c>
      <c r="G1" t="s">
        <v>7</v>
      </c>
      <c r="H1" s="4" t="s">
        <v>1</v>
      </c>
      <c r="I1" t="s">
        <v>5</v>
      </c>
      <c r="J1" t="s">
        <v>9</v>
      </c>
      <c r="K1" t="s">
        <v>8</v>
      </c>
      <c r="L1" t="s">
        <v>10</v>
      </c>
      <c r="M1" t="s">
        <v>11</v>
      </c>
      <c r="N1" s="3"/>
      <c r="O1" s="3"/>
      <c r="P1" s="3"/>
    </row>
    <row r="2" spans="1:16">
      <c r="A2">
        <v>2012</v>
      </c>
      <c r="B2" s="1">
        <v>1184.4999999999998</v>
      </c>
      <c r="C2" s="1">
        <v>1500</v>
      </c>
      <c r="D2" s="8"/>
      <c r="E2" s="9"/>
      <c r="F2" s="9"/>
      <c r="G2" s="9"/>
      <c r="H2" s="10">
        <v>2.9</v>
      </c>
      <c r="I2" s="2">
        <f>C2/B2</f>
        <v>1.2663571127057833</v>
      </c>
      <c r="J2" s="2">
        <f>I2*(100-SUM(H2:$H$14))/100</f>
        <v>0.83452933727311129</v>
      </c>
      <c r="K2" s="5"/>
      <c r="L2" s="5"/>
      <c r="M2" s="5"/>
    </row>
    <row r="3" spans="1:16">
      <c r="A3">
        <v>2011</v>
      </c>
      <c r="B3" s="1">
        <v>1160.3</v>
      </c>
      <c r="C3" s="1">
        <v>1200</v>
      </c>
      <c r="D3" s="8"/>
      <c r="E3" s="9"/>
      <c r="F3" s="9"/>
      <c r="G3" s="9"/>
      <c r="H3" s="10">
        <v>1.9</v>
      </c>
      <c r="I3" s="2">
        <f t="shared" ref="I3:I14" si="0">C3/B3</f>
        <v>1.0342152891493579</v>
      </c>
      <c r="J3" s="2">
        <f>I3*(100-SUM(H3:$H$14))/100</f>
        <v>0.71154011893475821</v>
      </c>
      <c r="K3" s="5"/>
      <c r="L3" s="12">
        <f>L4+((L4-L5)/2+(L5-L6)/2)</f>
        <v>22850.5</v>
      </c>
      <c r="M3" s="14">
        <f>L3/C3</f>
        <v>19.042083333333334</v>
      </c>
    </row>
    <row r="4" spans="1:16">
      <c r="A4">
        <v>2010</v>
      </c>
      <c r="B4" s="1">
        <v>1148</v>
      </c>
      <c r="C4" s="1">
        <v>1200</v>
      </c>
      <c r="D4" s="11">
        <f t="shared" ref="D4:D9" si="1">E4/C4</f>
        <v>2588333.3333333335</v>
      </c>
      <c r="E4" s="5">
        <v>3106000000</v>
      </c>
      <c r="F4" s="5">
        <f t="shared" ref="F4:F13" si="2">E4/1000000</f>
        <v>3106</v>
      </c>
      <c r="G4" s="5">
        <v>6244507000</v>
      </c>
      <c r="H4" s="10">
        <v>1.5</v>
      </c>
      <c r="I4" s="2">
        <f t="shared" si="0"/>
        <v>1.0452961672473868</v>
      </c>
      <c r="J4" s="2">
        <f>I4*(100-SUM(H4:$H$14))/100</f>
        <v>0.73902439024390243</v>
      </c>
      <c r="K4" s="7">
        <v>4496232</v>
      </c>
      <c r="L4" s="13">
        <v>22608</v>
      </c>
      <c r="M4" s="14">
        <f>L4/C4</f>
        <v>18.84</v>
      </c>
    </row>
    <row r="5" spans="1:16">
      <c r="A5">
        <v>2009</v>
      </c>
      <c r="B5" s="1">
        <v>1111</v>
      </c>
      <c r="C5" s="1">
        <v>1000</v>
      </c>
      <c r="D5" s="11">
        <f t="shared" si="1"/>
        <v>2910000</v>
      </c>
      <c r="E5" s="5">
        <v>2910000000</v>
      </c>
      <c r="F5" s="5">
        <f t="shared" si="2"/>
        <v>2910</v>
      </c>
      <c r="G5" s="5">
        <v>5440000000</v>
      </c>
      <c r="H5" s="10">
        <v>1</v>
      </c>
      <c r="I5" s="2">
        <f t="shared" si="0"/>
        <v>0.90009000900090008</v>
      </c>
      <c r="J5" s="2">
        <f>I5*(100-SUM(H5:$H$14))/100</f>
        <v>0.64986498649864988</v>
      </c>
      <c r="K5" s="7">
        <v>4435052</v>
      </c>
      <c r="L5" s="13">
        <v>22228.583299999998</v>
      </c>
      <c r="M5" s="14">
        <f t="shared" ref="M5:M14" si="3">L5/C5</f>
        <v>22.228583299999997</v>
      </c>
    </row>
    <row r="6" spans="1:16">
      <c r="A6">
        <v>2008</v>
      </c>
      <c r="B6" s="1">
        <v>1055.3</v>
      </c>
      <c r="C6" s="1">
        <v>1000</v>
      </c>
      <c r="D6" s="11">
        <f t="shared" si="1"/>
        <v>2763000</v>
      </c>
      <c r="E6" s="5">
        <v>2763000000</v>
      </c>
      <c r="F6" s="5">
        <f t="shared" si="2"/>
        <v>2763</v>
      </c>
      <c r="G6" s="5">
        <v>6009000000</v>
      </c>
      <c r="H6" s="10">
        <v>6.3</v>
      </c>
      <c r="I6" s="2">
        <f t="shared" si="0"/>
        <v>0.947597839476926</v>
      </c>
      <c r="J6" s="2">
        <f>I6*(100-SUM(H6:$H$14))/100</f>
        <v>0.69364161849710981</v>
      </c>
      <c r="K6" s="7">
        <v>4423370</v>
      </c>
      <c r="L6" s="13">
        <v>22123</v>
      </c>
      <c r="M6" s="14">
        <f t="shared" si="3"/>
        <v>22.123000000000001</v>
      </c>
    </row>
    <row r="7" spans="1:16">
      <c r="A7">
        <v>2007</v>
      </c>
      <c r="B7" s="1">
        <v>1009.1999999999999</v>
      </c>
      <c r="C7" s="1">
        <v>900</v>
      </c>
      <c r="D7" s="11">
        <f t="shared" si="1"/>
        <v>2694444.4444444445</v>
      </c>
      <c r="E7" s="5">
        <v>2425000000</v>
      </c>
      <c r="F7" s="5">
        <f t="shared" si="2"/>
        <v>2425</v>
      </c>
      <c r="G7" s="5">
        <v>5121000000</v>
      </c>
      <c r="H7" s="10">
        <v>2.8</v>
      </c>
      <c r="I7" s="2">
        <f t="shared" si="0"/>
        <v>0.89179548156956012</v>
      </c>
      <c r="J7" s="2">
        <f>I7*(100-SUM(H7:$H$14))/100</f>
        <v>0.70897740784780028</v>
      </c>
      <c r="K7" s="7">
        <v>4280081</v>
      </c>
      <c r="L7" s="13">
        <v>20908</v>
      </c>
      <c r="M7" s="14">
        <f t="shared" si="3"/>
        <v>23.231111111111112</v>
      </c>
    </row>
    <row r="8" spans="1:16">
      <c r="A8">
        <v>2006</v>
      </c>
      <c r="B8" s="1">
        <v>951.29999999999984</v>
      </c>
      <c r="C8" s="1">
        <v>900</v>
      </c>
      <c r="D8" s="8">
        <f t="shared" si="1"/>
        <v>3656666.6666666665</v>
      </c>
      <c r="E8" s="5">
        <v>3291000000</v>
      </c>
      <c r="F8" s="5">
        <f t="shared" si="2"/>
        <v>3291</v>
      </c>
      <c r="G8" s="5"/>
      <c r="H8" s="10">
        <v>2.5</v>
      </c>
      <c r="I8" s="2">
        <f t="shared" si="0"/>
        <v>0.94607379375591316</v>
      </c>
      <c r="J8" s="2">
        <f>I8*(100-SUM(H8:$H$14))/100</f>
        <v>0.77861873226111655</v>
      </c>
      <c r="K8" s="7">
        <v>4108610</v>
      </c>
      <c r="L8" s="13">
        <v>19512</v>
      </c>
      <c r="M8" s="14">
        <f t="shared" si="3"/>
        <v>21.68</v>
      </c>
    </row>
    <row r="9" spans="1:16">
      <c r="A9">
        <v>2005</v>
      </c>
      <c r="B9" s="1">
        <v>872.19999999999982</v>
      </c>
      <c r="C9" s="1">
        <v>900</v>
      </c>
      <c r="D9" s="8">
        <f t="shared" si="1"/>
        <v>3361111.111111111</v>
      </c>
      <c r="E9" s="5">
        <v>3025000000</v>
      </c>
      <c r="F9" s="5">
        <f t="shared" si="2"/>
        <v>3025</v>
      </c>
      <c r="G9" s="9"/>
      <c r="H9" s="10">
        <v>1.9</v>
      </c>
      <c r="I9" s="2">
        <f t="shared" si="0"/>
        <v>1.0318734235267142</v>
      </c>
      <c r="J9" s="2">
        <f>I9*(100-SUM(H9:$H$14))/100</f>
        <v>0.87502866315065364</v>
      </c>
      <c r="K9" s="7">
        <v>3958708</v>
      </c>
      <c r="L9" s="13">
        <v>18589</v>
      </c>
      <c r="M9" s="14">
        <f t="shared" si="3"/>
        <v>20.654444444444444</v>
      </c>
    </row>
    <row r="10" spans="1:16">
      <c r="A10">
        <v>2004</v>
      </c>
      <c r="B10" s="1">
        <v>854.89999999999986</v>
      </c>
      <c r="C10" s="1">
        <v>900</v>
      </c>
      <c r="D10" s="8">
        <f t="shared" ref="D10:D13" si="4">E10/C10</f>
        <v>2978888.888888889</v>
      </c>
      <c r="E10" s="5">
        <v>2681000000</v>
      </c>
      <c r="F10" s="5">
        <f t="shared" si="2"/>
        <v>2681</v>
      </c>
      <c r="G10" s="9"/>
      <c r="H10" s="10">
        <v>2.8</v>
      </c>
      <c r="I10" s="2">
        <f t="shared" si="0"/>
        <v>1.0527547081530004</v>
      </c>
      <c r="J10" s="2">
        <f>I10*(100-SUM(H10:$H$14))/100</f>
        <v>0.9127383319686514</v>
      </c>
      <c r="K10" s="7">
        <v>3815547</v>
      </c>
      <c r="L10" s="13">
        <v>17706</v>
      </c>
      <c r="M10" s="14">
        <f t="shared" si="3"/>
        <v>19.673333333333332</v>
      </c>
    </row>
    <row r="11" spans="1:16">
      <c r="A11">
        <v>2003</v>
      </c>
      <c r="B11" s="1">
        <v>835.39999999999986</v>
      </c>
      <c r="C11" s="1">
        <v>800</v>
      </c>
      <c r="D11" s="8">
        <f t="shared" si="4"/>
        <v>2573560</v>
      </c>
      <c r="E11" s="5">
        <v>2058848000</v>
      </c>
      <c r="F11" s="5">
        <f t="shared" si="2"/>
        <v>2058.848</v>
      </c>
      <c r="G11" s="9"/>
      <c r="H11" s="10">
        <v>0.1</v>
      </c>
      <c r="I11" s="2">
        <f t="shared" si="0"/>
        <v>0.95762508977735228</v>
      </c>
      <c r="J11" s="2">
        <f>I11*(100-SUM(H11:$H$14))/100</f>
        <v>0.85707445535073035</v>
      </c>
      <c r="K11" s="7">
        <v>3706012</v>
      </c>
      <c r="L11" s="13">
        <v>16707</v>
      </c>
      <c r="M11" s="14">
        <f t="shared" si="3"/>
        <v>20.883749999999999</v>
      </c>
    </row>
    <row r="12" spans="1:16">
      <c r="A12">
        <v>2002</v>
      </c>
      <c r="B12" s="1">
        <v>805.79999999999984</v>
      </c>
      <c r="C12" s="1">
        <v>800</v>
      </c>
      <c r="D12" s="8">
        <f t="shared" si="4"/>
        <v>2370878.75</v>
      </c>
      <c r="E12" s="5">
        <v>1896703000</v>
      </c>
      <c r="F12" s="5">
        <f t="shared" si="2"/>
        <v>1896.703</v>
      </c>
      <c r="G12" s="9"/>
      <c r="H12" s="10">
        <v>1.8</v>
      </c>
      <c r="I12" s="2">
        <f t="shared" si="0"/>
        <v>0.99280218416480537</v>
      </c>
      <c r="J12" s="2">
        <f>I12*(100-SUM(H12:$H$14))/100</f>
        <v>0.88955075701166553</v>
      </c>
      <c r="K12" s="7">
        <v>3648905</v>
      </c>
      <c r="L12" s="13">
        <v>15542</v>
      </c>
      <c r="M12" s="14">
        <f t="shared" si="3"/>
        <v>19.427499999999998</v>
      </c>
    </row>
    <row r="13" spans="1:16">
      <c r="A13">
        <v>2001</v>
      </c>
      <c r="B13" s="1">
        <v>801.69999999999982</v>
      </c>
      <c r="C13" s="1">
        <v>800</v>
      </c>
      <c r="D13" s="8">
        <f t="shared" si="4"/>
        <v>2156326.25</v>
      </c>
      <c r="E13" s="5">
        <v>1725061000</v>
      </c>
      <c r="F13" s="5">
        <f t="shared" si="2"/>
        <v>1725.0609999999999</v>
      </c>
      <c r="G13" s="9"/>
      <c r="H13" s="10">
        <v>4.7</v>
      </c>
      <c r="I13" s="2">
        <f t="shared" si="0"/>
        <v>0.9978795060496447</v>
      </c>
      <c r="J13" s="2">
        <f>I13*(100-SUM(H13:$H$14))/100</f>
        <v>0.91206186852937532</v>
      </c>
      <c r="K13" s="7">
        <v>3523277</v>
      </c>
      <c r="L13" s="13">
        <v>14139</v>
      </c>
      <c r="M13" s="14">
        <f t="shared" si="3"/>
        <v>17.673749999999998</v>
      </c>
    </row>
    <row r="14" spans="1:16">
      <c r="A14">
        <v>2000</v>
      </c>
      <c r="B14" s="1">
        <v>794.49999999999977</v>
      </c>
      <c r="C14" s="1">
        <v>800</v>
      </c>
      <c r="D14" s="8"/>
      <c r="E14" s="9"/>
      <c r="F14" s="9"/>
      <c r="G14" s="9"/>
      <c r="H14" s="10">
        <v>3.9</v>
      </c>
      <c r="I14" s="2">
        <f t="shared" si="0"/>
        <v>1.0069225928256769</v>
      </c>
      <c r="J14" s="2">
        <f>I14*(100-SUM(H14:$H$14))/100</f>
        <v>0.96765261170547545</v>
      </c>
      <c r="K14" s="7">
        <v>3431573</v>
      </c>
      <c r="L14" s="13">
        <v>13100</v>
      </c>
      <c r="M14" s="14">
        <f t="shared" si="3"/>
        <v>16.375</v>
      </c>
    </row>
    <row r="15" spans="1:16">
      <c r="E15" s="6"/>
      <c r="H15" s="6"/>
      <c r="K15" s="6"/>
      <c r="L15" s="6"/>
      <c r="M15" s="6"/>
    </row>
  </sheetData>
  <sortState ref="L5:L14">
    <sortCondition descending="1" ref="L22"/>
  </sortState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Graf1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Manik</dc:creator>
  <cp:lastModifiedBy>Manik</cp:lastModifiedBy>
  <dcterms:created xsi:type="dcterms:W3CDTF">2011-12-23T22:29:06Z</dcterms:created>
  <dcterms:modified xsi:type="dcterms:W3CDTF">2012-02-04T20:51:37Z</dcterms:modified>
</cp:coreProperties>
</file>